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9180" windowHeight="48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9" i="1" l="1"/>
  <c r="K35" i="1"/>
  <c r="G39" i="1"/>
  <c r="G35" i="1"/>
  <c r="C39" i="1"/>
  <c r="C35" i="1"/>
  <c r="O26" i="1"/>
  <c r="O22" i="1"/>
  <c r="K26" i="1"/>
  <c r="K22" i="1"/>
  <c r="G26" i="1"/>
  <c r="G22" i="1"/>
  <c r="C26" i="1"/>
  <c r="C22" i="1"/>
  <c r="O13" i="1"/>
  <c r="O9" i="1"/>
  <c r="K13" i="1"/>
  <c r="K9" i="1"/>
  <c r="G13" i="1"/>
  <c r="G9" i="1"/>
  <c r="C13" i="1"/>
  <c r="C9" i="1"/>
  <c r="N39" i="1" l="1"/>
  <c r="N35" i="1"/>
  <c r="J39" i="1"/>
  <c r="J35" i="1"/>
  <c r="F39" i="1"/>
  <c r="F35" i="1"/>
  <c r="B39" i="1"/>
  <c r="B35" i="1"/>
  <c r="N26" i="1"/>
  <c r="N22" i="1"/>
  <c r="J26" i="1"/>
  <c r="J22" i="1"/>
  <c r="F26" i="1"/>
  <c r="F22" i="1"/>
  <c r="B26" i="1"/>
  <c r="B22" i="1"/>
  <c r="N13" i="1"/>
  <c r="N9" i="1"/>
  <c r="J13" i="1"/>
  <c r="J9" i="1"/>
  <c r="F13" i="1"/>
  <c r="F9" i="1"/>
  <c r="B13" i="1"/>
  <c r="B9" i="1"/>
  <c r="P35" i="1" l="1"/>
  <c r="Q35" i="1" s="1"/>
  <c r="P36" i="1"/>
  <c r="Q36" i="1" s="1"/>
  <c r="P37" i="1"/>
  <c r="Q37" i="1" s="1"/>
  <c r="P38" i="1"/>
  <c r="Q38" i="1" s="1"/>
  <c r="P39" i="1"/>
  <c r="Q39" i="1" s="1"/>
  <c r="L35" i="1"/>
  <c r="M35" i="1" s="1"/>
  <c r="L36" i="1"/>
  <c r="M36" i="1" s="1"/>
  <c r="L37" i="1"/>
  <c r="M37" i="1" s="1"/>
  <c r="L38" i="1"/>
  <c r="M38" i="1" s="1"/>
  <c r="L39" i="1"/>
  <c r="M39" i="1" s="1"/>
  <c r="H35" i="1"/>
  <c r="I35" i="1" s="1"/>
  <c r="H36" i="1"/>
  <c r="I36" i="1" s="1"/>
  <c r="H37" i="1"/>
  <c r="I37" i="1" s="1"/>
  <c r="H38" i="1"/>
  <c r="I38" i="1" s="1"/>
  <c r="H39" i="1"/>
  <c r="I39" i="1" s="1"/>
  <c r="E37" i="1"/>
  <c r="D35" i="1"/>
  <c r="E35" i="1" s="1"/>
  <c r="D36" i="1"/>
  <c r="E36" i="1" s="1"/>
  <c r="D37" i="1"/>
  <c r="D38" i="1"/>
  <c r="E38" i="1" s="1"/>
  <c r="D39" i="1"/>
  <c r="E39" i="1" s="1"/>
  <c r="Q22" i="1"/>
  <c r="P22" i="1"/>
  <c r="P23" i="1"/>
  <c r="Q23" i="1" s="1"/>
  <c r="P24" i="1"/>
  <c r="Q24" i="1" s="1"/>
  <c r="P25" i="1"/>
  <c r="Q25" i="1" s="1"/>
  <c r="P26" i="1"/>
  <c r="Q26" i="1" s="1"/>
  <c r="L22" i="1"/>
  <c r="M22" i="1" s="1"/>
  <c r="L23" i="1"/>
  <c r="M23" i="1" s="1"/>
  <c r="L24" i="1"/>
  <c r="M24" i="1" s="1"/>
  <c r="L25" i="1"/>
  <c r="M25" i="1" s="1"/>
  <c r="L26" i="1"/>
  <c r="M26" i="1" s="1"/>
  <c r="H22" i="1"/>
  <c r="I22" i="1" s="1"/>
  <c r="H23" i="1"/>
  <c r="I23" i="1" s="1"/>
  <c r="H24" i="1"/>
  <c r="I24" i="1" s="1"/>
  <c r="H25" i="1"/>
  <c r="I25" i="1" s="1"/>
  <c r="H26" i="1"/>
  <c r="I26" i="1" s="1"/>
  <c r="D22" i="1"/>
  <c r="E22" i="1" s="1"/>
  <c r="D23" i="1"/>
  <c r="E23" i="1" s="1"/>
  <c r="D24" i="1"/>
  <c r="E24" i="1" s="1"/>
  <c r="D25" i="1"/>
  <c r="E25" i="1" s="1"/>
  <c r="D26" i="1"/>
  <c r="E26" i="1" s="1"/>
  <c r="P9" i="1"/>
  <c r="Q9" i="1" s="1"/>
  <c r="P10" i="1"/>
  <c r="Q10" i="1" s="1"/>
  <c r="P11" i="1"/>
  <c r="Q11" i="1" s="1"/>
  <c r="P12" i="1"/>
  <c r="Q12" i="1" s="1"/>
  <c r="P13" i="1"/>
  <c r="Q13" i="1" s="1"/>
  <c r="L9" i="1"/>
  <c r="M9" i="1" s="1"/>
  <c r="L10" i="1"/>
  <c r="M10" i="1" s="1"/>
  <c r="L11" i="1"/>
  <c r="M11" i="1" s="1"/>
  <c r="L12" i="1"/>
  <c r="M12" i="1" s="1"/>
  <c r="L13" i="1"/>
  <c r="M13" i="1" s="1"/>
  <c r="H9" i="1"/>
  <c r="I9" i="1" s="1"/>
  <c r="H10" i="1"/>
  <c r="I10" i="1" s="1"/>
  <c r="H11" i="1"/>
  <c r="I11" i="1" s="1"/>
  <c r="H12" i="1"/>
  <c r="I12" i="1" s="1"/>
  <c r="H13" i="1"/>
  <c r="I13" i="1" s="1"/>
  <c r="D9" i="1"/>
  <c r="E9" i="1" s="1"/>
  <c r="D10" i="1"/>
  <c r="E10" i="1" s="1"/>
  <c r="D11" i="1"/>
  <c r="E11" i="1" s="1"/>
  <c r="D12" i="1"/>
  <c r="E12" i="1" s="1"/>
  <c r="D13" i="1"/>
  <c r="E13" i="1" s="1"/>
  <c r="C49" i="1"/>
  <c r="C50" i="1"/>
  <c r="C51" i="1"/>
  <c r="B52" i="1"/>
  <c r="B48" i="1"/>
  <c r="O41" i="1"/>
  <c r="N41" i="1"/>
  <c r="K41" i="1"/>
  <c r="J41" i="1"/>
  <c r="G41" i="1"/>
  <c r="F41" i="1"/>
  <c r="C41" i="1"/>
  <c r="B41" i="1"/>
  <c r="O28" i="1"/>
  <c r="N28" i="1"/>
  <c r="K28" i="1"/>
  <c r="J28" i="1"/>
  <c r="G28" i="1"/>
  <c r="F28" i="1"/>
  <c r="C28" i="1"/>
  <c r="B28" i="1"/>
  <c r="O15" i="1"/>
  <c r="N15" i="1"/>
  <c r="K15" i="1"/>
  <c r="J15" i="1"/>
  <c r="G15" i="1"/>
  <c r="F15" i="1"/>
  <c r="C15" i="1"/>
  <c r="B15" i="1"/>
  <c r="B54" i="1" l="1"/>
  <c r="C52" i="1"/>
  <c r="D52" i="1" s="1"/>
  <c r="E52" i="1" s="1"/>
  <c r="C48" i="1"/>
  <c r="D48" i="1" s="1"/>
  <c r="E48" i="1" s="1"/>
  <c r="C47" i="1" l="1"/>
  <c r="C46" i="1"/>
  <c r="B47" i="1" l="1"/>
  <c r="B49" i="1"/>
  <c r="D49" i="1" s="1"/>
  <c r="E49" i="1" s="1"/>
  <c r="B50" i="1"/>
  <c r="D50" i="1" s="1"/>
  <c r="E50" i="1" s="1"/>
  <c r="B51" i="1"/>
  <c r="D51" i="1" s="1"/>
  <c r="E51" i="1" s="1"/>
  <c r="B46" i="1"/>
  <c r="P33" i="1" l="1"/>
  <c r="Q33" i="1" s="1"/>
  <c r="P34" i="1"/>
  <c r="Q34" i="1" s="1"/>
  <c r="L34" i="1"/>
  <c r="M34" i="1" s="1"/>
  <c r="H34" i="1"/>
  <c r="I34" i="1" s="1"/>
  <c r="D34" i="1"/>
  <c r="E34" i="1" s="1"/>
  <c r="L33" i="1"/>
  <c r="M33" i="1" s="1"/>
  <c r="H33" i="1"/>
  <c r="I33" i="1" s="1"/>
  <c r="D33" i="1"/>
  <c r="E33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8" i="1"/>
  <c r="Q8" i="1" s="1"/>
  <c r="L8" i="1"/>
  <c r="M8" i="1" s="1"/>
  <c r="P7" i="1"/>
  <c r="Q7" i="1" s="1"/>
  <c r="L7" i="1"/>
  <c r="M7" i="1" s="1"/>
  <c r="P41" i="1" l="1"/>
  <c r="Q41" i="1" s="1"/>
  <c r="L41" i="1"/>
  <c r="M41" i="1" s="1"/>
  <c r="P28" i="1"/>
  <c r="Q28" i="1" s="1"/>
  <c r="H28" i="1"/>
  <c r="I28" i="1" s="1"/>
  <c r="H41" i="1"/>
  <c r="I41" i="1" s="1"/>
  <c r="D28" i="1"/>
  <c r="E28" i="1" s="1"/>
  <c r="D41" i="1"/>
  <c r="E41" i="1" s="1"/>
  <c r="P15" i="1"/>
  <c r="Q15" i="1" s="1"/>
  <c r="L15" i="1"/>
  <c r="M15" i="1" s="1"/>
  <c r="L28" i="1"/>
  <c r="M28" i="1" s="1"/>
  <c r="D8" i="1"/>
  <c r="E8" i="1" s="1"/>
  <c r="D7" i="1"/>
  <c r="E7" i="1" s="1"/>
  <c r="D46" i="1"/>
  <c r="E46" i="1" s="1"/>
  <c r="H8" i="1"/>
  <c r="I8" i="1" s="1"/>
  <c r="D47" i="1"/>
  <c r="E47" i="1" s="1"/>
  <c r="H7" i="1"/>
  <c r="I7" i="1" s="1"/>
  <c r="D15" i="1" l="1"/>
  <c r="E15" i="1" s="1"/>
  <c r="C54" i="1"/>
  <c r="D54" i="1" s="1"/>
  <c r="E54" i="1" s="1"/>
  <c r="H15" i="1"/>
  <c r="I15" i="1" s="1"/>
</calcChain>
</file>

<file path=xl/sharedStrings.xml><?xml version="1.0" encoding="utf-8"?>
<sst xmlns="http://schemas.openxmlformats.org/spreadsheetml/2006/main" count="73" uniqueCount="31">
  <si>
    <t>ΜΕΤΑΒΟΛΗ</t>
  </si>
  <si>
    <t>ΑΡ.</t>
  </si>
  <si>
    <t>%</t>
  </si>
  <si>
    <t xml:space="preserve">       Φ Ε Β Ρ Ο Υ Α Ρ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</si>
  <si>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</si>
  <si>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</si>
  <si>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</si>
  <si>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</si>
  <si>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</si>
  <si>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</si>
  <si>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</si>
  <si>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</si>
  <si>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</si>
  <si>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</si>
  <si>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</si>
  <si>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</si>
  <si>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</si>
  <si>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 xml:space="preserve">ΔΙΑΡΚΕΙΑ </t>
  </si>
  <si>
    <t>ΑΝΕΡΓΙΑΣ</t>
  </si>
  <si>
    <t xml:space="preserve"> Ι Α Ν Ο Υ Α Ρ Ι Ο Σ</t>
  </si>
  <si>
    <t xml:space="preserve"> Μ Α Ρ Τ Ι Ο Σ</t>
  </si>
  <si>
    <t xml:space="preserve"> Σ Ε Π Τ Ε Μ Β Ρ Ι Ο Σ</t>
  </si>
  <si>
    <t xml:space="preserve">   Ο Κ Τ Ω Β Ρ ΙΟ Σ</t>
  </si>
  <si>
    <t xml:space="preserve">   Δ Ε Κ ΕΜ Β Ρ Ι Ο Σ</t>
  </si>
  <si>
    <t xml:space="preserve">   Ν Ο Ε Μ Β Ρ Ι Ο Σ</t>
  </si>
  <si>
    <t>Πίνακας 9</t>
  </si>
  <si>
    <t xml:space="preserve">     ΜΕΣΟΣ ΟΡΟΣ 12 ΜΗΝΩΝ</t>
  </si>
  <si>
    <t>graphs data sheet/pin.6</t>
  </si>
  <si>
    <t>κάτω από 3 μήνες</t>
  </si>
  <si>
    <t>6 μήνες και πάνω</t>
  </si>
  <si>
    <t>ΣΥΓΚΡΙΤΙΚΟΣ ΠΙΝΑΚΑΣ ΓΡΑΜΜΕΝΩΝ ΑΝΕΡΓΩΝ ΚΑΤΑ ΔΙΑΡΚΕΙΑ ΑΝΕΡΓΙΑΣ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</si>
</sst>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u/>
      <sz val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Alignment="1"/>
    <xf numFmtId="3" fontId="2" fillId="3" borderId="9" xfId="0" applyNumberFormat="1" applyFont="1" applyFill="1" applyBorder="1"/>
    <xf numFmtId="0" fontId="3" fillId="0" borderId="7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9" fontId="3" fillId="3" borderId="8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4" fillId="3" borderId="9" xfId="0" applyFont="1" applyFill="1" applyBorder="1"/>
    <xf numFmtId="3" fontId="3" fillId="3" borderId="0" xfId="0" applyNumberFormat="1" applyFont="1" applyFill="1" applyBorder="1"/>
    <xf numFmtId="0" fontId="5" fillId="3" borderId="0" xfId="0" applyFont="1" applyFill="1" applyBorder="1"/>
    <xf numFmtId="0" fontId="6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6" fillId="0" borderId="0" xfId="0" applyFont="1"/>
    <xf numFmtId="0" fontId="2" fillId="0" borderId="0" xfId="0" applyFont="1"/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0" fontId="6" fillId="0" borderId="2" xfId="0" applyFont="1" applyBorder="1"/>
    <xf numFmtId="0" fontId="3" fillId="3" borderId="0" xfId="0" applyFont="1" applyFill="1" applyBorder="1"/>
    <xf numFmtId="0" fontId="3" fillId="3" borderId="8" xfId="0" applyFont="1" applyFill="1" applyBorder="1"/>
    <xf numFmtId="164" fontId="3" fillId="3" borderId="0" xfId="0" applyNumberFormat="1" applyFont="1" applyFill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9" fontId="3" fillId="3" borderId="0" xfId="0" applyNumberFormat="1" applyFont="1" applyFill="1" applyBorder="1"/>
    <xf numFmtId="9" fontId="3" fillId="3" borderId="8" xfId="0" applyNumberFormat="1" applyFont="1" applyFill="1" applyBorder="1"/>
    <xf numFmtId="0" fontId="6" fillId="3" borderId="8" xfId="0" applyFont="1" applyFill="1" applyBorder="1"/>
    <xf numFmtId="3" fontId="6" fillId="0" borderId="0" xfId="0" applyNumberFormat="1" applyFont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6" fillId="0" borderId="0" xfId="0" applyFont="1" applyBorder="1"/>
    <xf numFmtId="0" fontId="6" fillId="0" borderId="7" xfId="0" applyFont="1" applyBorder="1"/>
    <xf numFmtId="164" fontId="3" fillId="0" borderId="0" xfId="0" applyNumberFormat="1" applyFont="1" applyBorder="1" applyAlignment="1">
      <alignment horizontal="right"/>
    </xf>
    <xf numFmtId="0" fontId="3" fillId="0" borderId="8" xfId="0" applyFont="1" applyBorder="1"/>
    <xf numFmtId="0" fontId="6" fillId="0" borderId="8" xfId="0" applyFont="1" applyBorder="1"/>
    <xf numFmtId="3" fontId="3" fillId="0" borderId="9" xfId="0" applyNumberFormat="1" applyFont="1" applyBorder="1"/>
    <xf numFmtId="3" fontId="3" fillId="0" borderId="0" xfId="0" applyNumberFormat="1" applyFont="1" applyBorder="1"/>
    <xf numFmtId="9" fontId="3" fillId="0" borderId="0" xfId="0" applyNumberFormat="1" applyFont="1" applyBorder="1"/>
    <xf numFmtId="9" fontId="3" fillId="0" borderId="0" xfId="1" applyFont="1" applyBorder="1"/>
    <xf numFmtId="0" fontId="3" fillId="4" borderId="7" xfId="0" applyFont="1" applyFill="1" applyBorder="1" applyAlignment="1">
      <alignment horizontal="left"/>
    </xf>
    <xf numFmtId="1" fontId="3" fillId="0" borderId="0" xfId="1" applyNumberFormat="1" applyFont="1" applyBorder="1"/>
    <xf numFmtId="1" fontId="6" fillId="0" borderId="0" xfId="0" applyNumberFormat="1" applyFont="1" applyBorder="1"/>
    <xf numFmtId="9" fontId="6" fillId="0" borderId="0" xfId="1" applyFont="1" applyBorder="1"/>
    <xf numFmtId="0" fontId="3" fillId="0" borderId="3" xfId="0" quotePrefix="1" applyFont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3" fillId="2" borderId="0" xfId="0" applyNumberFormat="1" applyFont="1" applyFill="1" applyAlignment="1"/>
    <xf numFmtId="0" fontId="6" fillId="2" borderId="0" xfId="0" applyFont="1" applyFill="1"/>
    <xf numFmtId="0" fontId="2" fillId="2" borderId="0" xfId="0" applyFont="1" applyFill="1"/>
    <xf numFmtId="0" fontId="6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A22" zoomScale="120" zoomScaleNormal="120" workbookViewId="0">
      <selection activeCell="S42" sqref="S42"/>
    </sheetView>
  </sheetViews>
  <sheetFormatPr defaultColWidth="18.7109375" defaultRowHeight="11.25" x14ac:dyDescent="0.2"/>
  <cols>
    <col min="1" max="1" width="16.42578125" style="18" customWidth="1"/>
    <col min="2" max="2" width="6.42578125" style="18" customWidth="1"/>
    <col min="3" max="3" width="7" style="18" customWidth="1"/>
    <col min="4" max="4" width="6.42578125" style="18" customWidth="1"/>
    <col min="5" max="5" width="7.28515625" style="18" customWidth="1"/>
    <col min="6" max="6" width="5.85546875" style="18" customWidth="1"/>
    <col min="7" max="8" width="7.140625" style="18" customWidth="1"/>
    <col min="9" max="10" width="6.28515625" style="18" customWidth="1"/>
    <col min="11" max="11" width="7" style="18" bestFit="1" customWidth="1"/>
    <col min="12" max="12" width="8.28515625" style="18" customWidth="1"/>
    <col min="13" max="13" width="6" style="18" bestFit="1" customWidth="1"/>
    <col min="14" max="15" width="6.42578125" style="18" bestFit="1" customWidth="1"/>
    <col min="16" max="16" width="8.28515625" style="18" customWidth="1"/>
    <col min="17" max="17" width="6" style="18" bestFit="1" customWidth="1"/>
    <col min="18" max="18" width="6.28515625" style="18" bestFit="1" customWidth="1"/>
    <col min="19" max="16384" width="18.7109375" style="18"/>
  </cols>
  <sheetData>
    <row r="1" spans="1:18" x14ac:dyDescent="0.2">
      <c r="A1" s="15" t="s">
        <v>25</v>
      </c>
      <c r="B1" s="16" t="s">
        <v>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8" s="17" customFormat="1" ht="12" thickBot="1" x14ac:dyDescent="0.25">
      <c r="A2" s="19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7" customFormat="1" x14ac:dyDescent="0.2">
      <c r="A3" s="20" t="s">
        <v>17</v>
      </c>
      <c r="B3" s="21">
        <v>2020</v>
      </c>
      <c r="C3" s="21">
        <v>2021</v>
      </c>
      <c r="D3" s="22" t="s">
        <v>0</v>
      </c>
      <c r="E3" s="22"/>
      <c r="F3" s="21">
        <v>2020</v>
      </c>
      <c r="G3" s="21">
        <v>2021</v>
      </c>
      <c r="H3" s="22" t="s">
        <v>0</v>
      </c>
      <c r="I3" s="22"/>
      <c r="J3" s="21">
        <v>2020</v>
      </c>
      <c r="K3" s="21">
        <v>2021</v>
      </c>
      <c r="L3" s="22" t="s">
        <v>0</v>
      </c>
      <c r="M3" s="22"/>
      <c r="N3" s="21">
        <v>2020</v>
      </c>
      <c r="O3" s="21">
        <v>2021</v>
      </c>
      <c r="P3" s="22" t="s">
        <v>0</v>
      </c>
      <c r="Q3" s="23"/>
    </row>
    <row r="4" spans="1:18" s="17" customFormat="1" ht="12" thickBot="1" x14ac:dyDescent="0.25">
      <c r="A4" s="24" t="s">
        <v>18</v>
      </c>
      <c r="B4" s="25"/>
      <c r="C4" s="25"/>
      <c r="D4" s="25" t="s">
        <v>1</v>
      </c>
      <c r="E4" s="25" t="s">
        <v>2</v>
      </c>
      <c r="F4" s="25"/>
      <c r="G4" s="25"/>
      <c r="H4" s="25" t="s">
        <v>1</v>
      </c>
      <c r="I4" s="25" t="s">
        <v>2</v>
      </c>
      <c r="J4" s="25"/>
      <c r="K4" s="25"/>
      <c r="L4" s="25" t="s">
        <v>1</v>
      </c>
      <c r="M4" s="25" t="s">
        <v>2</v>
      </c>
      <c r="N4" s="25"/>
      <c r="O4" s="25"/>
      <c r="P4" s="25" t="s">
        <v>1</v>
      </c>
      <c r="Q4" s="26" t="s">
        <v>2</v>
      </c>
    </row>
    <row r="5" spans="1:18" s="17" customFormat="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8" s="17" customFormat="1" ht="12.75" customHeight="1" x14ac:dyDescent="0.2">
      <c r="A6" s="4"/>
      <c r="B6" s="71" t="s">
        <v>19</v>
      </c>
      <c r="C6" s="69"/>
      <c r="D6" s="69"/>
      <c r="E6" s="69"/>
      <c r="F6" s="5" t="s">
        <v>3</v>
      </c>
      <c r="G6" s="6"/>
      <c r="H6" s="6"/>
      <c r="I6" s="6"/>
      <c r="J6" s="71" t="s">
        <v>20</v>
      </c>
      <c r="K6" s="69"/>
      <c r="L6" s="69"/>
      <c r="M6" s="69"/>
      <c r="N6" s="69" t="s">
        <v>4</v>
      </c>
      <c r="O6" s="69"/>
      <c r="P6" s="69"/>
      <c r="Q6" s="72"/>
    </row>
    <row r="7" spans="1:18" s="17" customFormat="1" x14ac:dyDescent="0.2">
      <c r="A7" s="7" t="s">
        <v>12</v>
      </c>
      <c r="B7" s="3">
        <v>1577</v>
      </c>
      <c r="C7" s="3">
        <v>1099</v>
      </c>
      <c r="D7" s="8">
        <f>C7-B7</f>
        <v>-478</v>
      </c>
      <c r="E7" s="9">
        <f>D7/B7</f>
        <v>-0.30310716550412176</v>
      </c>
      <c r="F7" s="3">
        <v>1167</v>
      </c>
      <c r="G7" s="3">
        <v>1008</v>
      </c>
      <c r="H7" s="8">
        <f>G7-F7</f>
        <v>-159</v>
      </c>
      <c r="I7" s="9">
        <f>H7/F7</f>
        <v>-0.13624678663239073</v>
      </c>
      <c r="J7" s="3">
        <v>1218</v>
      </c>
      <c r="K7" s="3">
        <v>947</v>
      </c>
      <c r="L7" s="8">
        <f>K7-J7</f>
        <v>-271</v>
      </c>
      <c r="M7" s="9">
        <f>L7/J7</f>
        <v>-0.22249589490968802</v>
      </c>
      <c r="N7" s="3">
        <v>807</v>
      </c>
      <c r="O7" s="3">
        <v>872</v>
      </c>
      <c r="P7" s="8">
        <f>O7-N7</f>
        <v>65</v>
      </c>
      <c r="Q7" s="10">
        <f>P7/N7</f>
        <v>8.0545229244114003E-2</v>
      </c>
      <c r="R7" s="18"/>
    </row>
    <row r="8" spans="1:18" s="17" customFormat="1" x14ac:dyDescent="0.2">
      <c r="A8" s="4" t="s">
        <v>13</v>
      </c>
      <c r="B8" s="3">
        <v>13598</v>
      </c>
      <c r="C8" s="3">
        <v>6722</v>
      </c>
      <c r="D8" s="8">
        <f>C8-B8</f>
        <v>-6876</v>
      </c>
      <c r="E8" s="9">
        <f>D8/B8</f>
        <v>-0.50566259744080011</v>
      </c>
      <c r="F8" s="3">
        <v>7484</v>
      </c>
      <c r="G8" s="3">
        <v>5550</v>
      </c>
      <c r="H8" s="8">
        <f>G8-F8</f>
        <v>-1934</v>
      </c>
      <c r="I8" s="9">
        <f>H8/F8</f>
        <v>-0.25841795831106362</v>
      </c>
      <c r="J8" s="3">
        <v>6541</v>
      </c>
      <c r="K8" s="3">
        <v>5124</v>
      </c>
      <c r="L8" s="8">
        <f>K8-J8</f>
        <v>-1417</v>
      </c>
      <c r="M8" s="9">
        <f>L8/J8</f>
        <v>-0.21663354227182388</v>
      </c>
      <c r="N8" s="3">
        <v>6850</v>
      </c>
      <c r="O8" s="3">
        <v>4307</v>
      </c>
      <c r="P8" s="8">
        <f>O8-N8</f>
        <v>-2543</v>
      </c>
      <c r="Q8" s="10">
        <f>P8/N8</f>
        <v>-0.37124087591240879</v>
      </c>
    </row>
    <row r="9" spans="1:18" s="17" customFormat="1" x14ac:dyDescent="0.2">
      <c r="A9" s="11" t="s">
        <v>28</v>
      </c>
      <c r="B9" s="3">
        <f t="shared" ref="B9:C9" si="0">SUM(B7:B8)</f>
        <v>15175</v>
      </c>
      <c r="C9" s="3">
        <f t="shared" si="0"/>
        <v>7821</v>
      </c>
      <c r="D9" s="8">
        <f t="shared" ref="D9:D13" si="1">C9-B9</f>
        <v>-7354</v>
      </c>
      <c r="E9" s="9">
        <f t="shared" ref="E9:E13" si="2">D9/B9</f>
        <v>-0.48461285008237232</v>
      </c>
      <c r="F9" s="3">
        <f t="shared" ref="F9:G9" si="3">SUM(F7:F8)</f>
        <v>8651</v>
      </c>
      <c r="G9" s="3">
        <f t="shared" si="3"/>
        <v>6558</v>
      </c>
      <c r="H9" s="8">
        <f t="shared" ref="H9:H13" si="4">G9-F9</f>
        <v>-2093</v>
      </c>
      <c r="I9" s="9">
        <f t="shared" ref="I9:I13" si="5">H9/F9</f>
        <v>-0.24193734828343544</v>
      </c>
      <c r="J9" s="3">
        <f t="shared" ref="J9:K9" si="6">SUM(J7:J8)</f>
        <v>7759</v>
      </c>
      <c r="K9" s="3">
        <f t="shared" si="6"/>
        <v>6071</v>
      </c>
      <c r="L9" s="8">
        <f t="shared" ref="L9:L13" si="7">K9-J9</f>
        <v>-1688</v>
      </c>
      <c r="M9" s="9">
        <f t="shared" ref="M9:M13" si="8">L9/J9</f>
        <v>-0.21755380848047429</v>
      </c>
      <c r="N9" s="3">
        <f t="shared" ref="N9:O9" si="9">SUM(N7:N8)</f>
        <v>7657</v>
      </c>
      <c r="O9" s="3">
        <f t="shared" si="9"/>
        <v>5179</v>
      </c>
      <c r="P9" s="8">
        <f t="shared" ref="P9:P13" si="10">O9-N9</f>
        <v>-2478</v>
      </c>
      <c r="Q9" s="10">
        <f t="shared" ref="Q9:Q13" si="11">P9/N9</f>
        <v>-0.32362544077314875</v>
      </c>
    </row>
    <row r="10" spans="1:18" s="17" customFormat="1" x14ac:dyDescent="0.2">
      <c r="A10" s="4" t="s">
        <v>14</v>
      </c>
      <c r="B10" s="3">
        <v>4855</v>
      </c>
      <c r="C10" s="3">
        <v>4707</v>
      </c>
      <c r="D10" s="8">
        <f t="shared" si="1"/>
        <v>-148</v>
      </c>
      <c r="E10" s="9">
        <f t="shared" si="2"/>
        <v>-3.0484037075180225E-2</v>
      </c>
      <c r="F10" s="3">
        <v>10836</v>
      </c>
      <c r="G10" s="3">
        <v>5986</v>
      </c>
      <c r="H10" s="8">
        <f t="shared" si="4"/>
        <v>-4850</v>
      </c>
      <c r="I10" s="9">
        <f t="shared" si="5"/>
        <v>-0.44758213362864524</v>
      </c>
      <c r="J10" s="3">
        <v>11700</v>
      </c>
      <c r="K10" s="3">
        <v>6006</v>
      </c>
      <c r="L10" s="8">
        <f t="shared" si="7"/>
        <v>-5694</v>
      </c>
      <c r="M10" s="9">
        <f t="shared" si="8"/>
        <v>-0.48666666666666669</v>
      </c>
      <c r="N10" s="3">
        <v>11730</v>
      </c>
      <c r="O10" s="3">
        <v>5865</v>
      </c>
      <c r="P10" s="8">
        <f t="shared" si="10"/>
        <v>-5865</v>
      </c>
      <c r="Q10" s="10">
        <f t="shared" si="11"/>
        <v>-0.5</v>
      </c>
    </row>
    <row r="11" spans="1:18" s="17" customFormat="1" x14ac:dyDescent="0.2">
      <c r="A11" s="7" t="s">
        <v>15</v>
      </c>
      <c r="B11" s="3">
        <v>2730</v>
      </c>
      <c r="C11" s="3">
        <v>7462</v>
      </c>
      <c r="D11" s="8">
        <f t="shared" si="1"/>
        <v>4732</v>
      </c>
      <c r="E11" s="9">
        <f t="shared" si="2"/>
        <v>1.7333333333333334</v>
      </c>
      <c r="F11" s="3">
        <v>2764</v>
      </c>
      <c r="G11" s="3">
        <v>7066</v>
      </c>
      <c r="H11" s="8">
        <f t="shared" si="4"/>
        <v>4302</v>
      </c>
      <c r="I11" s="9">
        <f t="shared" si="5"/>
        <v>1.5564399421128798</v>
      </c>
      <c r="J11" s="3">
        <v>3471</v>
      </c>
      <c r="K11" s="3">
        <v>7059</v>
      </c>
      <c r="L11" s="8">
        <f t="shared" si="7"/>
        <v>3588</v>
      </c>
      <c r="M11" s="9">
        <f t="shared" si="8"/>
        <v>1.0337078651685394</v>
      </c>
      <c r="N11" s="3">
        <v>5589</v>
      </c>
      <c r="O11" s="3">
        <v>7069</v>
      </c>
      <c r="P11" s="8">
        <f t="shared" si="10"/>
        <v>1480</v>
      </c>
      <c r="Q11" s="10">
        <f t="shared" si="11"/>
        <v>0.26480586867060296</v>
      </c>
    </row>
    <row r="12" spans="1:18" s="17" customFormat="1" x14ac:dyDescent="0.2">
      <c r="A12" s="7" t="s">
        <v>16</v>
      </c>
      <c r="B12" s="3">
        <v>3454</v>
      </c>
      <c r="C12" s="3">
        <v>12343</v>
      </c>
      <c r="D12" s="8">
        <f t="shared" si="1"/>
        <v>8889</v>
      </c>
      <c r="E12" s="9">
        <f t="shared" si="2"/>
        <v>2.5735379270411118</v>
      </c>
      <c r="F12" s="3">
        <v>3369</v>
      </c>
      <c r="G12" s="3">
        <v>13179</v>
      </c>
      <c r="H12" s="8">
        <f t="shared" si="4"/>
        <v>9810</v>
      </c>
      <c r="I12" s="9">
        <f t="shared" si="5"/>
        <v>2.9118432769367764</v>
      </c>
      <c r="J12" s="3">
        <v>3423</v>
      </c>
      <c r="K12" s="3">
        <v>13797</v>
      </c>
      <c r="L12" s="8">
        <f t="shared" si="7"/>
        <v>10374</v>
      </c>
      <c r="M12" s="9">
        <f t="shared" si="8"/>
        <v>3.0306748466257667</v>
      </c>
      <c r="N12" s="3">
        <v>3615</v>
      </c>
      <c r="O12" s="3">
        <v>14073</v>
      </c>
      <c r="P12" s="8">
        <f t="shared" si="10"/>
        <v>10458</v>
      </c>
      <c r="Q12" s="10">
        <f t="shared" si="11"/>
        <v>2.8929460580912862</v>
      </c>
    </row>
    <row r="13" spans="1:18" s="17" customFormat="1" x14ac:dyDescent="0.2">
      <c r="A13" s="11" t="s">
        <v>29</v>
      </c>
      <c r="B13" s="12">
        <f t="shared" ref="B13:C13" si="12">B11+B12</f>
        <v>6184</v>
      </c>
      <c r="C13" s="12">
        <f t="shared" si="12"/>
        <v>19805</v>
      </c>
      <c r="D13" s="8">
        <f t="shared" si="1"/>
        <v>13621</v>
      </c>
      <c r="E13" s="9">
        <f t="shared" si="2"/>
        <v>2.2026196636481243</v>
      </c>
      <c r="F13" s="12">
        <f t="shared" ref="F13:G13" si="13">F11+F12</f>
        <v>6133</v>
      </c>
      <c r="G13" s="12">
        <f t="shared" si="13"/>
        <v>20245</v>
      </c>
      <c r="H13" s="8">
        <f t="shared" si="4"/>
        <v>14112</v>
      </c>
      <c r="I13" s="9">
        <f t="shared" si="5"/>
        <v>2.3009946192727866</v>
      </c>
      <c r="J13" s="12">
        <f t="shared" ref="J13:K13" si="14">J11+J12</f>
        <v>6894</v>
      </c>
      <c r="K13" s="12">
        <f t="shared" si="14"/>
        <v>20856</v>
      </c>
      <c r="L13" s="8">
        <f t="shared" si="7"/>
        <v>13962</v>
      </c>
      <c r="M13" s="9">
        <f t="shared" si="8"/>
        <v>2.0252393385552656</v>
      </c>
      <c r="N13" s="12">
        <f t="shared" ref="N13:O13" si="15">N11+N12</f>
        <v>9204</v>
      </c>
      <c r="O13" s="12">
        <f t="shared" si="15"/>
        <v>21142</v>
      </c>
      <c r="P13" s="8">
        <f t="shared" si="10"/>
        <v>11938</v>
      </c>
      <c r="Q13" s="10">
        <f t="shared" si="11"/>
        <v>1.2970447631464581</v>
      </c>
    </row>
    <row r="14" spans="1:18" s="17" customFormat="1" x14ac:dyDescent="0.2">
      <c r="A14" s="4"/>
      <c r="B14" s="13"/>
      <c r="C14" s="14"/>
      <c r="D14" s="8"/>
      <c r="E14" s="9"/>
      <c r="F14" s="13"/>
      <c r="G14" s="13"/>
      <c r="H14" s="8"/>
      <c r="I14" s="9"/>
      <c r="J14" s="13"/>
      <c r="K14" s="13"/>
      <c r="L14" s="8"/>
      <c r="M14" s="9"/>
      <c r="N14" s="13"/>
      <c r="O14" s="13"/>
      <c r="P14" s="8" t="s">
        <v>5</v>
      </c>
      <c r="Q14" s="10" t="s">
        <v>5</v>
      </c>
    </row>
    <row r="15" spans="1:18" s="17" customFormat="1" x14ac:dyDescent="0.2">
      <c r="A15" s="4" t="s">
        <v>6</v>
      </c>
      <c r="B15" s="8">
        <f>SUM(B7+B8+B10+B11+B12)</f>
        <v>26214</v>
      </c>
      <c r="C15" s="8">
        <f>SUM(C7+C8+C10+C11+C12)</f>
        <v>32333</v>
      </c>
      <c r="D15" s="8">
        <f>C15-B15</f>
        <v>6119</v>
      </c>
      <c r="E15" s="9">
        <f>D15/B15</f>
        <v>0.23342488746471352</v>
      </c>
      <c r="F15" s="8">
        <f>SUM(F7+F8+F10+F11+F12)</f>
        <v>25620</v>
      </c>
      <c r="G15" s="8">
        <f>SUM(G7+G8+G10+G11+G12)</f>
        <v>32789</v>
      </c>
      <c r="H15" s="8">
        <f>G15-F15</f>
        <v>7169</v>
      </c>
      <c r="I15" s="9">
        <f>H15/F15</f>
        <v>0.27982045277127243</v>
      </c>
      <c r="J15" s="8">
        <f>SUM(J7+J8+J10+J11+J12)</f>
        <v>26353</v>
      </c>
      <c r="K15" s="8">
        <f>SUM(K7+K8+K10+K11+K12)</f>
        <v>32933</v>
      </c>
      <c r="L15" s="8">
        <f>K15-J15</f>
        <v>6580</v>
      </c>
      <c r="M15" s="9">
        <f>L15/J15</f>
        <v>0.24968694266307442</v>
      </c>
      <c r="N15" s="8">
        <f>SUM(N7+N8+N10+N11+N12)</f>
        <v>28591</v>
      </c>
      <c r="O15" s="8">
        <f>SUM(O7+O8+O10+O11+O12)</f>
        <v>32186</v>
      </c>
      <c r="P15" s="8">
        <f>O15-N15</f>
        <v>3595</v>
      </c>
      <c r="Q15" s="10">
        <f>P15/N15</f>
        <v>0.12573886887482075</v>
      </c>
    </row>
    <row r="16" spans="1:18" s="17" customFormat="1" x14ac:dyDescent="0.2">
      <c r="A16" s="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8" s="17" customFormat="1" x14ac:dyDescent="0.2">
      <c r="A17" s="4"/>
      <c r="B17" s="32"/>
      <c r="C17" s="32"/>
      <c r="D17" s="30"/>
      <c r="E17" s="30"/>
      <c r="F17" s="32"/>
      <c r="G17" s="32"/>
      <c r="H17" s="30"/>
      <c r="I17" s="30"/>
      <c r="J17" s="32"/>
      <c r="K17" s="32"/>
      <c r="L17" s="30"/>
      <c r="M17" s="30"/>
      <c r="N17" s="32"/>
      <c r="O17" s="32"/>
      <c r="P17" s="30"/>
      <c r="Q17" s="31"/>
    </row>
    <row r="18" spans="1:18" s="17" customFormat="1" x14ac:dyDescent="0.2">
      <c r="A18" s="3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1:18" s="17" customFormat="1" ht="12.75" customHeight="1" x14ac:dyDescent="0.2">
      <c r="A19" s="4"/>
      <c r="B19" s="73" t="s">
        <v>7</v>
      </c>
      <c r="C19" s="73"/>
      <c r="D19" s="73"/>
      <c r="E19" s="73"/>
      <c r="F19" s="67" t="s">
        <v>8</v>
      </c>
      <c r="G19" s="67"/>
      <c r="H19" s="67"/>
      <c r="I19" s="67"/>
      <c r="J19" s="67" t="s">
        <v>9</v>
      </c>
      <c r="K19" s="67"/>
      <c r="L19" s="67"/>
      <c r="M19" s="67"/>
      <c r="N19" s="67" t="s">
        <v>10</v>
      </c>
      <c r="O19" s="67"/>
      <c r="P19" s="67"/>
      <c r="Q19" s="68"/>
    </row>
    <row r="20" spans="1:18" s="17" customFormat="1" x14ac:dyDescent="0.2">
      <c r="A20" s="7" t="s">
        <v>12</v>
      </c>
      <c r="B20" s="3">
        <v>888</v>
      </c>
      <c r="C20" s="3">
        <v>908</v>
      </c>
      <c r="D20" s="13">
        <f>C20-B20</f>
        <v>20</v>
      </c>
      <c r="E20" s="34">
        <f>D20/B20</f>
        <v>2.2522522522522521E-2</v>
      </c>
      <c r="F20" s="3">
        <v>2395</v>
      </c>
      <c r="G20" s="3">
        <v>2448</v>
      </c>
      <c r="H20" s="13">
        <f>G20-F20</f>
        <v>53</v>
      </c>
      <c r="I20" s="34">
        <f>H20/F20</f>
        <v>2.2129436325678497E-2</v>
      </c>
      <c r="J20" s="3">
        <v>1255</v>
      </c>
      <c r="K20" s="3">
        <v>1389</v>
      </c>
      <c r="L20" s="13">
        <f>K20-J20</f>
        <v>134</v>
      </c>
      <c r="M20" s="34">
        <f>L20/J20</f>
        <v>0.10677290836653386</v>
      </c>
      <c r="N20" s="3">
        <v>784</v>
      </c>
      <c r="O20" s="3">
        <v>1509</v>
      </c>
      <c r="P20" s="13">
        <f>O20-N20</f>
        <v>725</v>
      </c>
      <c r="Q20" s="35">
        <f>P20/N20</f>
        <v>0.92474489795918369</v>
      </c>
    </row>
    <row r="21" spans="1:18" s="17" customFormat="1" x14ac:dyDescent="0.2">
      <c r="A21" s="4" t="s">
        <v>13</v>
      </c>
      <c r="B21" s="3">
        <v>6121</v>
      </c>
      <c r="C21" s="3">
        <v>3683</v>
      </c>
      <c r="D21" s="13">
        <f>C21-B21</f>
        <v>-2438</v>
      </c>
      <c r="E21" s="34">
        <f>D21/B21</f>
        <v>-0.39830093122038884</v>
      </c>
      <c r="F21" s="3">
        <v>5650</v>
      </c>
      <c r="G21" s="3">
        <v>4029</v>
      </c>
      <c r="H21" s="13">
        <f>G21-F21</f>
        <v>-1621</v>
      </c>
      <c r="I21" s="34">
        <f>H21/F21</f>
        <v>-0.28690265486725663</v>
      </c>
      <c r="J21" s="3">
        <v>8519</v>
      </c>
      <c r="K21" s="3">
        <v>6041</v>
      </c>
      <c r="L21" s="13">
        <f>K21-J21</f>
        <v>-2478</v>
      </c>
      <c r="M21" s="34">
        <f>L21/J21</f>
        <v>-0.29087921117502052</v>
      </c>
      <c r="N21" s="3">
        <v>8882</v>
      </c>
      <c r="O21" s="3">
        <v>6747</v>
      </c>
      <c r="P21" s="13">
        <f>O21-N21</f>
        <v>-2135</v>
      </c>
      <c r="Q21" s="35">
        <f>P21/N21</f>
        <v>-0.24037378968700743</v>
      </c>
    </row>
    <row r="22" spans="1:18" s="17" customFormat="1" x14ac:dyDescent="0.2">
      <c r="A22" s="11" t="s">
        <v>28</v>
      </c>
      <c r="B22" s="3">
        <f t="shared" ref="B22" si="16">SUM(B20:B21)</f>
        <v>7009</v>
      </c>
      <c r="C22" s="3">
        <f t="shared" ref="C22" si="17">SUM(C20:C21)</f>
        <v>4591</v>
      </c>
      <c r="D22" s="13">
        <f t="shared" ref="D22:D26" si="18">C22-B22</f>
        <v>-2418</v>
      </c>
      <c r="E22" s="34">
        <f t="shared" ref="E22:E26" si="19">D22/B22</f>
        <v>-0.34498501926095021</v>
      </c>
      <c r="F22" s="3">
        <f t="shared" ref="F22:G22" si="20">SUM(F20:F21)</f>
        <v>8045</v>
      </c>
      <c r="G22" s="3">
        <f t="shared" si="20"/>
        <v>6477</v>
      </c>
      <c r="H22" s="13">
        <f t="shared" ref="H22:H26" si="21">G22-F22</f>
        <v>-1568</v>
      </c>
      <c r="I22" s="34">
        <f t="shared" ref="I22:I26" si="22">H22/F22</f>
        <v>-0.19490366687383467</v>
      </c>
      <c r="J22" s="3">
        <f t="shared" ref="J22" si="23">SUM(J20:J21)</f>
        <v>9774</v>
      </c>
      <c r="K22" s="3">
        <f>1389+6041</f>
        <v>7430</v>
      </c>
      <c r="L22" s="13">
        <f t="shared" ref="L22:L26" si="24">K22-J22</f>
        <v>-2344</v>
      </c>
      <c r="M22" s="34">
        <f t="shared" ref="M22:M26" si="25">L22/J22</f>
        <v>-0.23981993042766522</v>
      </c>
      <c r="N22" s="3">
        <f>784+8882</f>
        <v>9666</v>
      </c>
      <c r="O22" s="3">
        <f t="shared" ref="O22" si="26">SUM(O20:O21)</f>
        <v>8256</v>
      </c>
      <c r="P22" s="13">
        <f t="shared" ref="P22:P26" si="27">O22-N22</f>
        <v>-1410</v>
      </c>
      <c r="Q22" s="35">
        <f t="shared" ref="Q22:Q26" si="28">P22/N22</f>
        <v>-0.14587212911235259</v>
      </c>
    </row>
    <row r="23" spans="1:18" x14ac:dyDescent="0.2">
      <c r="A23" s="4" t="s">
        <v>14</v>
      </c>
      <c r="B23" s="3">
        <v>6502</v>
      </c>
      <c r="C23" s="3">
        <v>4466</v>
      </c>
      <c r="D23" s="13">
        <f t="shared" si="18"/>
        <v>-2036</v>
      </c>
      <c r="E23" s="34">
        <f t="shared" si="19"/>
        <v>-0.31313442017840665</v>
      </c>
      <c r="F23" s="3">
        <v>6403</v>
      </c>
      <c r="G23" s="3">
        <v>3213</v>
      </c>
      <c r="H23" s="13">
        <f t="shared" si="21"/>
        <v>-3190</v>
      </c>
      <c r="I23" s="34">
        <f t="shared" si="22"/>
        <v>-0.49820396689052004</v>
      </c>
      <c r="J23" s="3">
        <v>5658</v>
      </c>
      <c r="K23" s="3">
        <v>1674</v>
      </c>
      <c r="L23" s="13">
        <f t="shared" si="24"/>
        <v>-3984</v>
      </c>
      <c r="M23" s="34">
        <f t="shared" si="25"/>
        <v>-0.70413573700954402</v>
      </c>
      <c r="N23" s="3">
        <v>5482</v>
      </c>
      <c r="O23" s="3">
        <v>1644</v>
      </c>
      <c r="P23" s="13">
        <f t="shared" si="27"/>
        <v>-3838</v>
      </c>
      <c r="Q23" s="35">
        <f t="shared" si="28"/>
        <v>-0.70010944910616568</v>
      </c>
    </row>
    <row r="24" spans="1:18" x14ac:dyDescent="0.2">
      <c r="A24" s="7" t="s">
        <v>15</v>
      </c>
      <c r="B24" s="3">
        <v>12133</v>
      </c>
      <c r="C24" s="3">
        <v>7954</v>
      </c>
      <c r="D24" s="13">
        <f t="shared" si="18"/>
        <v>-4179</v>
      </c>
      <c r="E24" s="34">
        <f t="shared" si="19"/>
        <v>-0.3444325393554768</v>
      </c>
      <c r="F24" s="3">
        <v>12469</v>
      </c>
      <c r="G24" s="3">
        <v>5501</v>
      </c>
      <c r="H24" s="13">
        <f t="shared" si="21"/>
        <v>-6968</v>
      </c>
      <c r="I24" s="34">
        <f t="shared" si="22"/>
        <v>-0.55882588820274282</v>
      </c>
      <c r="J24" s="3">
        <v>12441</v>
      </c>
      <c r="K24" s="3">
        <v>2432</v>
      </c>
      <c r="L24" s="13">
        <f t="shared" si="24"/>
        <v>-10009</v>
      </c>
      <c r="M24" s="34">
        <f t="shared" si="25"/>
        <v>-0.80451732175870105</v>
      </c>
      <c r="N24" s="3">
        <v>13314</v>
      </c>
      <c r="O24" s="3">
        <v>2023</v>
      </c>
      <c r="P24" s="13">
        <f t="shared" si="27"/>
        <v>-11291</v>
      </c>
      <c r="Q24" s="35">
        <f t="shared" si="28"/>
        <v>-0.84805467928496314</v>
      </c>
    </row>
    <row r="25" spans="1:18" x14ac:dyDescent="0.2">
      <c r="A25" s="7" t="s">
        <v>16</v>
      </c>
      <c r="B25" s="3">
        <v>3960</v>
      </c>
      <c r="C25" s="3">
        <v>14276</v>
      </c>
      <c r="D25" s="13">
        <f t="shared" si="18"/>
        <v>10316</v>
      </c>
      <c r="E25" s="34">
        <f t="shared" si="19"/>
        <v>2.6050505050505048</v>
      </c>
      <c r="F25" s="3">
        <v>4241</v>
      </c>
      <c r="G25" s="3">
        <v>11503</v>
      </c>
      <c r="H25" s="13">
        <f t="shared" si="21"/>
        <v>7262</v>
      </c>
      <c r="I25" s="34">
        <f t="shared" si="22"/>
        <v>1.7123319971704787</v>
      </c>
      <c r="J25" s="3">
        <v>4440</v>
      </c>
      <c r="K25" s="3">
        <v>7414</v>
      </c>
      <c r="L25" s="13">
        <f t="shared" si="24"/>
        <v>2974</v>
      </c>
      <c r="M25" s="34">
        <f t="shared" si="25"/>
        <v>0.66981981981981986</v>
      </c>
      <c r="N25" s="3">
        <v>5187</v>
      </c>
      <c r="O25" s="3">
        <v>4358</v>
      </c>
      <c r="P25" s="13">
        <f t="shared" si="27"/>
        <v>-829</v>
      </c>
      <c r="Q25" s="35">
        <f t="shared" si="28"/>
        <v>-0.15982263350684403</v>
      </c>
    </row>
    <row r="26" spans="1:18" x14ac:dyDescent="0.2">
      <c r="A26" s="11" t="s">
        <v>29</v>
      </c>
      <c r="B26" s="12">
        <f t="shared" ref="B26:C26" si="29">B24+B25</f>
        <v>16093</v>
      </c>
      <c r="C26" s="12">
        <f t="shared" si="29"/>
        <v>22230</v>
      </c>
      <c r="D26" s="13">
        <f t="shared" si="18"/>
        <v>6137</v>
      </c>
      <c r="E26" s="34">
        <f t="shared" si="19"/>
        <v>0.38134592680047225</v>
      </c>
      <c r="F26" s="12">
        <f t="shared" ref="F26:G26" si="30">F24+F25</f>
        <v>16710</v>
      </c>
      <c r="G26" s="12">
        <f t="shared" si="30"/>
        <v>17004</v>
      </c>
      <c r="H26" s="13">
        <f t="shared" si="21"/>
        <v>294</v>
      </c>
      <c r="I26" s="34">
        <f t="shared" si="22"/>
        <v>1.7594254937163375E-2</v>
      </c>
      <c r="J26" s="12">
        <f t="shared" ref="J26" si="31">J24+J25</f>
        <v>16881</v>
      </c>
      <c r="K26" s="12">
        <f>7414+2432</f>
        <v>9846</v>
      </c>
      <c r="L26" s="13">
        <f t="shared" si="24"/>
        <v>-7035</v>
      </c>
      <c r="M26" s="34">
        <f t="shared" si="25"/>
        <v>-0.41674071441265326</v>
      </c>
      <c r="N26" s="12">
        <f t="shared" ref="N26:O26" si="32">N24+N25</f>
        <v>18501</v>
      </c>
      <c r="O26" s="12">
        <f t="shared" si="32"/>
        <v>6381</v>
      </c>
      <c r="P26" s="13">
        <f t="shared" si="27"/>
        <v>-12120</v>
      </c>
      <c r="Q26" s="35">
        <f t="shared" si="28"/>
        <v>-0.65509972433922492</v>
      </c>
    </row>
    <row r="27" spans="1:18" x14ac:dyDescent="0.2">
      <c r="A27" s="4"/>
      <c r="B27" s="13"/>
      <c r="C27" s="13"/>
      <c r="D27" s="13"/>
      <c r="E27" s="34"/>
      <c r="F27" s="13"/>
      <c r="G27" s="13"/>
      <c r="H27" s="13"/>
      <c r="I27" s="34"/>
      <c r="J27" s="13"/>
      <c r="K27" s="13"/>
      <c r="L27" s="30"/>
      <c r="M27" s="30"/>
      <c r="N27" s="13"/>
      <c r="O27" s="13"/>
      <c r="P27" s="30"/>
      <c r="Q27" s="36"/>
    </row>
    <row r="28" spans="1:18" x14ac:dyDescent="0.2">
      <c r="A28" s="4" t="s">
        <v>6</v>
      </c>
      <c r="B28" s="8">
        <f>SUM(B20+B21+B23+B24+B25)</f>
        <v>29604</v>
      </c>
      <c r="C28" s="8">
        <f>SUM(C20+C21+C23+C24+C25)</f>
        <v>31287</v>
      </c>
      <c r="D28" s="13">
        <f>C28-B28</f>
        <v>1683</v>
      </c>
      <c r="E28" s="34">
        <f>D28/B28</f>
        <v>5.6850425618159707E-2</v>
      </c>
      <c r="F28" s="8">
        <f>SUM(F20+F21+F23+F24+F25)</f>
        <v>31158</v>
      </c>
      <c r="G28" s="8">
        <f>SUM(G20+G21+G23+G24+G25)</f>
        <v>26694</v>
      </c>
      <c r="H28" s="13">
        <f>G28-F28</f>
        <v>-4464</v>
      </c>
      <c r="I28" s="34">
        <f>H28/F28</f>
        <v>-0.14326978625072212</v>
      </c>
      <c r="J28" s="8">
        <f>SUM(J20+J21+J23+J24+J25)</f>
        <v>32313</v>
      </c>
      <c r="K28" s="8">
        <f>SUM(K20+K21+K23+K24+K25)</f>
        <v>18950</v>
      </c>
      <c r="L28" s="13">
        <f>K28-J28</f>
        <v>-13363</v>
      </c>
      <c r="M28" s="34">
        <f>L28/J28</f>
        <v>-0.41354872651873859</v>
      </c>
      <c r="N28" s="8">
        <f>SUM(N20+N21+N23+N24+N25)</f>
        <v>33649</v>
      </c>
      <c r="O28" s="8">
        <f>SUM(O20+O21+O23+O24+O25)</f>
        <v>16281</v>
      </c>
      <c r="P28" s="13">
        <f>O28-N28</f>
        <v>-17368</v>
      </c>
      <c r="Q28" s="35">
        <f>P28/N28</f>
        <v>-0.51615204017950012</v>
      </c>
      <c r="R28" s="37"/>
    </row>
    <row r="29" spans="1:18" x14ac:dyDescent="0.2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/>
    </row>
    <row r="30" spans="1:18" x14ac:dyDescent="0.2">
      <c r="A30" s="4"/>
      <c r="B30" s="32"/>
      <c r="C30" s="32"/>
      <c r="D30" s="38"/>
      <c r="E30" s="38"/>
      <c r="F30" s="32"/>
      <c r="G30" s="32"/>
      <c r="H30" s="38"/>
      <c r="I30" s="38"/>
      <c r="J30" s="32"/>
      <c r="K30" s="32"/>
      <c r="L30" s="38"/>
      <c r="M30" s="38"/>
      <c r="N30" s="32"/>
      <c r="O30" s="32"/>
      <c r="P30" s="38"/>
      <c r="Q30" s="36"/>
    </row>
    <row r="31" spans="1:18" x14ac:dyDescent="0.2">
      <c r="A31" s="33"/>
      <c r="B31" s="38"/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6"/>
      <c r="R31" s="40"/>
    </row>
    <row r="32" spans="1:18" x14ac:dyDescent="0.2">
      <c r="A32" s="41"/>
      <c r="B32" s="67" t="s">
        <v>21</v>
      </c>
      <c r="C32" s="67"/>
      <c r="D32" s="67"/>
      <c r="E32" s="67"/>
      <c r="F32" s="67" t="s">
        <v>22</v>
      </c>
      <c r="G32" s="67"/>
      <c r="H32" s="67"/>
      <c r="I32" s="67"/>
      <c r="J32" s="67" t="s">
        <v>24</v>
      </c>
      <c r="K32" s="67"/>
      <c r="L32" s="67"/>
      <c r="M32" s="67"/>
      <c r="N32" s="67" t="s">
        <v>23</v>
      </c>
      <c r="O32" s="67"/>
      <c r="P32" s="67"/>
      <c r="Q32" s="68"/>
    </row>
    <row r="33" spans="1:18" x14ac:dyDescent="0.2">
      <c r="A33" s="7" t="s">
        <v>12</v>
      </c>
      <c r="B33" s="3">
        <v>1022</v>
      </c>
      <c r="C33" s="3">
        <v>1164</v>
      </c>
      <c r="D33" s="13">
        <f>C33-B33</f>
        <v>142</v>
      </c>
      <c r="E33" s="34">
        <f>D33/B33</f>
        <v>0.13894324853228962</v>
      </c>
      <c r="F33" s="3">
        <v>1072</v>
      </c>
      <c r="G33" s="3">
        <v>1199</v>
      </c>
      <c r="H33" s="13">
        <f>G33-F33</f>
        <v>127</v>
      </c>
      <c r="I33" s="34">
        <f>H33/F33</f>
        <v>0.11847014925373134</v>
      </c>
      <c r="J33" s="3">
        <v>1640</v>
      </c>
      <c r="K33" s="3">
        <v>2672</v>
      </c>
      <c r="L33" s="13">
        <f>K33-J33</f>
        <v>1032</v>
      </c>
      <c r="M33" s="34">
        <f>L33/J33</f>
        <v>0.62926829268292683</v>
      </c>
      <c r="N33" s="3">
        <v>873</v>
      </c>
      <c r="O33" s="3">
        <v>1317</v>
      </c>
      <c r="P33" s="13">
        <f>O33-N33</f>
        <v>444</v>
      </c>
      <c r="Q33" s="35">
        <f>P33/N33</f>
        <v>0.50859106529209619</v>
      </c>
      <c r="R33" s="17"/>
    </row>
    <row r="34" spans="1:18" x14ac:dyDescent="0.2">
      <c r="A34" s="4" t="s">
        <v>13</v>
      </c>
      <c r="B34" s="3">
        <v>5311</v>
      </c>
      <c r="C34" s="3">
        <v>2904</v>
      </c>
      <c r="D34" s="13">
        <f>C34-B34</f>
        <v>-2407</v>
      </c>
      <c r="E34" s="34">
        <f>D34/B34</f>
        <v>-0.45321031820749386</v>
      </c>
      <c r="F34" s="3">
        <v>5086</v>
      </c>
      <c r="G34" s="3">
        <v>3664</v>
      </c>
      <c r="H34" s="13">
        <f>G34-F34</f>
        <v>-1422</v>
      </c>
      <c r="I34" s="34">
        <f>H34/F34</f>
        <v>-0.27959103421156117</v>
      </c>
      <c r="J34" s="3">
        <v>5960</v>
      </c>
      <c r="K34" s="3">
        <v>5950</v>
      </c>
      <c r="L34" s="13">
        <f>K34-J34</f>
        <v>-10</v>
      </c>
      <c r="M34" s="34">
        <f>L34/J34</f>
        <v>-1.6778523489932886E-3</v>
      </c>
      <c r="N34" s="3">
        <v>6830</v>
      </c>
      <c r="O34" s="3">
        <v>8373</v>
      </c>
      <c r="P34" s="13">
        <f>O34-N34</f>
        <v>1543</v>
      </c>
      <c r="Q34" s="35">
        <f>P34/N34</f>
        <v>0.22591508052708639</v>
      </c>
      <c r="R34" s="17"/>
    </row>
    <row r="35" spans="1:18" x14ac:dyDescent="0.2">
      <c r="A35" s="11" t="s">
        <v>28</v>
      </c>
      <c r="B35" s="3">
        <f t="shared" ref="B35" si="33">SUM(B33:B34)</f>
        <v>6333</v>
      </c>
      <c r="C35" s="3">
        <f t="shared" ref="C35" si="34">SUM(C33:C34)</f>
        <v>4068</v>
      </c>
      <c r="D35" s="13">
        <f t="shared" ref="D35:D39" si="35">C35-B35</f>
        <v>-2265</v>
      </c>
      <c r="E35" s="34">
        <f t="shared" ref="E35:E39" si="36">D35/B35</f>
        <v>-0.3576504026527712</v>
      </c>
      <c r="F35" s="3">
        <f t="shared" ref="F35:G35" si="37">SUM(F33:F34)</f>
        <v>6158</v>
      </c>
      <c r="G35" s="3">
        <f t="shared" si="37"/>
        <v>4863</v>
      </c>
      <c r="H35" s="13">
        <f t="shared" ref="H35:H39" si="38">G35-F35</f>
        <v>-1295</v>
      </c>
      <c r="I35" s="34">
        <f t="shared" ref="I35:I39" si="39">H35/F35</f>
        <v>-0.2102955505034102</v>
      </c>
      <c r="J35" s="3">
        <f t="shared" ref="J35:K35" si="40">SUM(J33:J34)</f>
        <v>7600</v>
      </c>
      <c r="K35" s="3">
        <f t="shared" si="40"/>
        <v>8622</v>
      </c>
      <c r="L35" s="13">
        <f t="shared" ref="L35:L39" si="41">K35-J35</f>
        <v>1022</v>
      </c>
      <c r="M35" s="34">
        <f t="shared" ref="M35:M39" si="42">L35/J35</f>
        <v>0.13447368421052633</v>
      </c>
      <c r="N35" s="3">
        <f t="shared" ref="N35" si="43">SUM(N33:N34)</f>
        <v>7703</v>
      </c>
      <c r="O35" s="3">
        <v>9690</v>
      </c>
      <c r="P35" s="13">
        <f t="shared" ref="P35:P39" si="44">O35-N35</f>
        <v>1987</v>
      </c>
      <c r="Q35" s="35">
        <f t="shared" ref="Q35:Q39" si="45">P35/N35</f>
        <v>0.2579514474879917</v>
      </c>
      <c r="R35" s="17"/>
    </row>
    <row r="36" spans="1:18" x14ac:dyDescent="0.2">
      <c r="A36" s="4" t="s">
        <v>14</v>
      </c>
      <c r="B36" s="3">
        <v>5419</v>
      </c>
      <c r="C36" s="3">
        <v>2338</v>
      </c>
      <c r="D36" s="13">
        <f t="shared" si="35"/>
        <v>-3081</v>
      </c>
      <c r="E36" s="34">
        <f t="shared" si="36"/>
        <v>-0.56855508396383092</v>
      </c>
      <c r="F36" s="3">
        <v>5662</v>
      </c>
      <c r="G36" s="3">
        <v>2045</v>
      </c>
      <c r="H36" s="13">
        <f t="shared" si="38"/>
        <v>-3617</v>
      </c>
      <c r="I36" s="34">
        <f t="shared" si="39"/>
        <v>-0.63882020487460256</v>
      </c>
      <c r="J36" s="3">
        <v>5305</v>
      </c>
      <c r="K36" s="3">
        <v>1746</v>
      </c>
      <c r="L36" s="13">
        <f t="shared" si="41"/>
        <v>-3559</v>
      </c>
      <c r="M36" s="34">
        <f t="shared" si="42"/>
        <v>-0.67087653157398686</v>
      </c>
      <c r="N36" s="3">
        <v>4943</v>
      </c>
      <c r="O36" s="3">
        <v>1808</v>
      </c>
      <c r="P36" s="13">
        <f t="shared" si="44"/>
        <v>-3135</v>
      </c>
      <c r="Q36" s="35">
        <f t="shared" si="45"/>
        <v>-0.63423022455998379</v>
      </c>
      <c r="R36" s="17"/>
    </row>
    <row r="37" spans="1:18" x14ac:dyDescent="0.2">
      <c r="A37" s="7" t="s">
        <v>15</v>
      </c>
      <c r="B37" s="3">
        <v>13209</v>
      </c>
      <c r="C37" s="3">
        <v>1477</v>
      </c>
      <c r="D37" s="13">
        <f t="shared" si="35"/>
        <v>-11732</v>
      </c>
      <c r="E37" s="34">
        <f t="shared" si="36"/>
        <v>-0.88818229994700582</v>
      </c>
      <c r="F37" s="3">
        <v>11117</v>
      </c>
      <c r="G37" s="3">
        <v>1279</v>
      </c>
      <c r="H37" s="13">
        <f t="shared" si="38"/>
        <v>-9838</v>
      </c>
      <c r="I37" s="34">
        <f t="shared" si="39"/>
        <v>-0.8849509759827292</v>
      </c>
      <c r="J37" s="3">
        <v>8357</v>
      </c>
      <c r="K37" s="3">
        <v>1191</v>
      </c>
      <c r="L37" s="13">
        <f t="shared" si="41"/>
        <v>-7166</v>
      </c>
      <c r="M37" s="34">
        <f t="shared" si="42"/>
        <v>-0.85748474332894575</v>
      </c>
      <c r="N37" s="3">
        <v>8462</v>
      </c>
      <c r="O37" s="3">
        <v>1182</v>
      </c>
      <c r="P37" s="13">
        <f t="shared" si="44"/>
        <v>-7280</v>
      </c>
      <c r="Q37" s="35">
        <f t="shared" si="45"/>
        <v>-0.86031670999763654</v>
      </c>
      <c r="R37" s="17"/>
    </row>
    <row r="38" spans="1:18" x14ac:dyDescent="0.2">
      <c r="A38" s="7" t="s">
        <v>16</v>
      </c>
      <c r="B38" s="3">
        <v>5757</v>
      </c>
      <c r="C38" s="3">
        <v>3441</v>
      </c>
      <c r="D38" s="13">
        <f t="shared" si="35"/>
        <v>-2316</v>
      </c>
      <c r="E38" s="34">
        <f t="shared" si="36"/>
        <v>-0.40229286086503385</v>
      </c>
      <c r="F38" s="3">
        <v>8550</v>
      </c>
      <c r="G38" s="3">
        <v>2787</v>
      </c>
      <c r="H38" s="13">
        <f t="shared" si="38"/>
        <v>-5763</v>
      </c>
      <c r="I38" s="34">
        <f t="shared" si="39"/>
        <v>-0.67403508771929821</v>
      </c>
      <c r="J38" s="3">
        <v>11706</v>
      </c>
      <c r="K38" s="3">
        <v>2418</v>
      </c>
      <c r="L38" s="13">
        <f t="shared" si="41"/>
        <v>-9288</v>
      </c>
      <c r="M38" s="34">
        <f t="shared" si="42"/>
        <v>-0.79343926191696568</v>
      </c>
      <c r="N38" s="3">
        <v>12274</v>
      </c>
      <c r="O38" s="3">
        <v>2120</v>
      </c>
      <c r="P38" s="13">
        <f t="shared" si="44"/>
        <v>-10154</v>
      </c>
      <c r="Q38" s="35">
        <f t="shared" si="45"/>
        <v>-0.82727717125631417</v>
      </c>
      <c r="R38" s="17"/>
    </row>
    <row r="39" spans="1:18" x14ac:dyDescent="0.2">
      <c r="A39" s="11" t="s">
        <v>29</v>
      </c>
      <c r="B39" s="12">
        <f t="shared" ref="B39:C39" si="46">B37+B38</f>
        <v>18966</v>
      </c>
      <c r="C39" s="12">
        <f t="shared" si="46"/>
        <v>4918</v>
      </c>
      <c r="D39" s="13">
        <f t="shared" si="35"/>
        <v>-14048</v>
      </c>
      <c r="E39" s="34">
        <f t="shared" si="36"/>
        <v>-0.74069387324686276</v>
      </c>
      <c r="F39" s="12">
        <f t="shared" ref="F39:G39" si="47">F37+F38</f>
        <v>19667</v>
      </c>
      <c r="G39" s="12">
        <f t="shared" si="47"/>
        <v>4066</v>
      </c>
      <c r="H39" s="13">
        <f t="shared" si="38"/>
        <v>-15601</v>
      </c>
      <c r="I39" s="34">
        <f t="shared" si="39"/>
        <v>-0.79325774139421368</v>
      </c>
      <c r="J39" s="12">
        <f t="shared" ref="J39:K39" si="48">J37+J38</f>
        <v>20063</v>
      </c>
      <c r="K39" s="12">
        <f t="shared" si="48"/>
        <v>3609</v>
      </c>
      <c r="L39" s="13">
        <f t="shared" si="41"/>
        <v>-16454</v>
      </c>
      <c r="M39" s="34">
        <f t="shared" si="42"/>
        <v>-0.82011663260728707</v>
      </c>
      <c r="N39" s="12">
        <f t="shared" ref="N39" si="49">N37+N38</f>
        <v>20736</v>
      </c>
      <c r="O39" s="12">
        <v>3302</v>
      </c>
      <c r="P39" s="13">
        <f t="shared" si="44"/>
        <v>-17434</v>
      </c>
      <c r="Q39" s="35">
        <f t="shared" si="45"/>
        <v>-0.84076003086419748</v>
      </c>
      <c r="R39" s="17"/>
    </row>
    <row r="40" spans="1:18" x14ac:dyDescent="0.2">
      <c r="A40" s="4"/>
      <c r="B40" s="13"/>
      <c r="C40" s="13"/>
      <c r="D40" s="13" t="s">
        <v>5</v>
      </c>
      <c r="E40" s="34" t="s">
        <v>5</v>
      </c>
      <c r="F40" s="13"/>
      <c r="G40" s="13"/>
      <c r="H40" s="13" t="s">
        <v>5</v>
      </c>
      <c r="I40" s="34" t="s">
        <v>5</v>
      </c>
      <c r="J40" s="30"/>
      <c r="K40" s="30"/>
      <c r="L40" s="13" t="s">
        <v>11</v>
      </c>
      <c r="M40" s="34" t="s">
        <v>5</v>
      </c>
      <c r="N40" s="13"/>
      <c r="O40" s="13"/>
      <c r="P40" s="13" t="s">
        <v>5</v>
      </c>
      <c r="Q40" s="35" t="s">
        <v>5</v>
      </c>
      <c r="R40" s="17"/>
    </row>
    <row r="41" spans="1:18" x14ac:dyDescent="0.2">
      <c r="A41" s="4" t="s">
        <v>6</v>
      </c>
      <c r="B41" s="8">
        <f>SUM(B33+B34+B36+B37+B38)</f>
        <v>30718</v>
      </c>
      <c r="C41" s="8">
        <f>SUM(C33+C34+C36+C37+C38)</f>
        <v>11324</v>
      </c>
      <c r="D41" s="13">
        <f>C41-B41</f>
        <v>-19394</v>
      </c>
      <c r="E41" s="34">
        <f>D41/B41</f>
        <v>-0.63135620808646398</v>
      </c>
      <c r="F41" s="8">
        <f>SUM(F33+F34+F36+F37+F38)</f>
        <v>31487</v>
      </c>
      <c r="G41" s="8">
        <f>SUM(G33+G34+G36+G37+G38)</f>
        <v>10974</v>
      </c>
      <c r="H41" s="13">
        <f>G41-F41</f>
        <v>-20513</v>
      </c>
      <c r="I41" s="34">
        <f>H41/F41</f>
        <v>-0.65147521199225078</v>
      </c>
      <c r="J41" s="8">
        <f>SUM(J33+J34+J36+J37+J38)</f>
        <v>32968</v>
      </c>
      <c r="K41" s="8">
        <f>SUM(K33+K34+K36+K37+K38)</f>
        <v>13977</v>
      </c>
      <c r="L41" s="13">
        <f>K41-J41</f>
        <v>-18991</v>
      </c>
      <c r="M41" s="34">
        <f>L41/J41</f>
        <v>-0.57604343605920894</v>
      </c>
      <c r="N41" s="8">
        <f>SUM(N33+N34+N36+N37+N38)</f>
        <v>33382</v>
      </c>
      <c r="O41" s="8">
        <f>SUM(O33+O34+O36+O37+O38)</f>
        <v>14800</v>
      </c>
      <c r="P41" s="13">
        <f>O41-N41</f>
        <v>-18582</v>
      </c>
      <c r="Q41" s="35">
        <f>P41/N41</f>
        <v>-0.55664729494937393</v>
      </c>
      <c r="R41" s="17"/>
    </row>
    <row r="42" spans="1:18" x14ac:dyDescent="0.2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17"/>
    </row>
    <row r="43" spans="1:18" x14ac:dyDescent="0.2">
      <c r="A43" s="4"/>
      <c r="B43" s="42"/>
      <c r="C43" s="42"/>
      <c r="D43" s="6"/>
      <c r="E43" s="6"/>
      <c r="F43" s="42"/>
      <c r="G43" s="42"/>
      <c r="H43" s="6"/>
      <c r="I43" s="6"/>
      <c r="J43" s="42"/>
      <c r="K43" s="42"/>
      <c r="L43" s="6"/>
      <c r="M43" s="6"/>
      <c r="N43" s="42"/>
      <c r="O43" s="42"/>
      <c r="P43" s="6"/>
      <c r="Q43" s="43"/>
      <c r="R43" s="17"/>
    </row>
    <row r="44" spans="1:18" x14ac:dyDescent="0.2">
      <c r="A44" s="33"/>
      <c r="B44" s="40"/>
      <c r="C44" s="42"/>
      <c r="D44" s="6"/>
      <c r="E44" s="6"/>
      <c r="F44" s="42"/>
      <c r="G44" s="42"/>
      <c r="H44" s="6"/>
      <c r="I44" s="6"/>
      <c r="J44" s="6"/>
      <c r="K44" s="6"/>
      <c r="L44" s="6"/>
      <c r="M44" s="6"/>
      <c r="N44" s="42"/>
      <c r="O44" s="42"/>
      <c r="P44" s="6"/>
      <c r="Q44" s="43"/>
      <c r="R44" s="17"/>
    </row>
    <row r="45" spans="1:18" x14ac:dyDescent="0.2">
      <c r="A45" s="41"/>
      <c r="B45" s="69" t="s">
        <v>26</v>
      </c>
      <c r="C45" s="69"/>
      <c r="D45" s="69"/>
      <c r="E45" s="6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4"/>
    </row>
    <row r="46" spans="1:18" x14ac:dyDescent="0.2">
      <c r="A46" s="7" t="s">
        <v>12</v>
      </c>
      <c r="B46" s="45">
        <f>(B7+F7+J7+N7+B20+F20+J20+N20+B33+F33+J33+N33)/12</f>
        <v>1224.8333333333333</v>
      </c>
      <c r="C46" s="45">
        <f>(C7+G7+K7+O7+C20+G20+K20+O20+C33+G33+K33+O33)/12</f>
        <v>1377.6666666666667</v>
      </c>
      <c r="D46" s="46">
        <f>C46-B46</f>
        <v>152.83333333333348</v>
      </c>
      <c r="E46" s="47">
        <f>D46/B46</f>
        <v>0.12477888148047367</v>
      </c>
      <c r="F46" s="48"/>
      <c r="G46" s="48"/>
      <c r="H46" s="47"/>
      <c r="I46" s="6"/>
      <c r="J46" s="40"/>
      <c r="K46" s="40"/>
      <c r="L46" s="40"/>
      <c r="M46" s="40"/>
      <c r="N46" s="40"/>
      <c r="O46" s="40"/>
      <c r="P46" s="40"/>
      <c r="Q46" s="44"/>
    </row>
    <row r="47" spans="1:18" x14ac:dyDescent="0.2">
      <c r="A47" s="4" t="s">
        <v>13</v>
      </c>
      <c r="B47" s="45">
        <f>(B8+F8+J8+N8+B21+F21+J21+N21+B34+F34+J34+N34)/12</f>
        <v>7236</v>
      </c>
      <c r="C47" s="45">
        <f>(C8+G8+K8+O8+C21+G21+K21+O21+C34+G34+K34+O34)/12</f>
        <v>5257.833333333333</v>
      </c>
      <c r="D47" s="46">
        <f t="shared" ref="D47:D54" si="50">C47-B47</f>
        <v>-1978.166666666667</v>
      </c>
      <c r="E47" s="47">
        <f>D47/B47</f>
        <v>-0.27337847798046805</v>
      </c>
      <c r="F47" s="48"/>
      <c r="G47" s="48"/>
      <c r="H47" s="6"/>
      <c r="I47" s="46"/>
      <c r="J47" s="40"/>
      <c r="K47" s="40"/>
      <c r="L47" s="40"/>
      <c r="M47" s="40"/>
      <c r="N47" s="40"/>
      <c r="O47" s="40"/>
      <c r="P47" s="40"/>
      <c r="Q47" s="44"/>
    </row>
    <row r="48" spans="1:18" x14ac:dyDescent="0.2">
      <c r="A48" s="49" t="s">
        <v>28</v>
      </c>
      <c r="B48" s="45">
        <f>(B9+F9+J9+N9+B22+F22+J22+N22+B35+F35+J35+N35)/12</f>
        <v>8460.8333333333339</v>
      </c>
      <c r="C48" s="45">
        <f t="shared" ref="C48:C52" si="51">(C9+G9+K9+O9+C22+G22+K22+O22+C35+G35+K35+O35)/12</f>
        <v>6635.5</v>
      </c>
      <c r="D48" s="46">
        <f t="shared" si="50"/>
        <v>-1825.3333333333339</v>
      </c>
      <c r="E48" s="47">
        <f t="shared" ref="E48:E52" si="52">D48/B48</f>
        <v>-0.21573919038707776</v>
      </c>
      <c r="F48" s="48"/>
      <c r="G48" s="48"/>
      <c r="H48" s="6"/>
      <c r="I48" s="46"/>
      <c r="J48" s="40"/>
      <c r="K48" s="40"/>
      <c r="L48" s="40"/>
      <c r="M48" s="40"/>
      <c r="N48" s="40"/>
      <c r="O48" s="40"/>
      <c r="P48" s="40"/>
      <c r="Q48" s="44"/>
    </row>
    <row r="49" spans="1:17" x14ac:dyDescent="0.2">
      <c r="A49" s="4" t="s">
        <v>14</v>
      </c>
      <c r="B49" s="45">
        <f>(B10+F10+J10+N10+B23+F23+J23+N23+B36+F36+J36+N36)/12</f>
        <v>7041.25</v>
      </c>
      <c r="C49" s="45">
        <f t="shared" si="51"/>
        <v>3458.1666666666665</v>
      </c>
      <c r="D49" s="46">
        <f t="shared" si="50"/>
        <v>-3583.0833333333335</v>
      </c>
      <c r="E49" s="47">
        <f t="shared" si="52"/>
        <v>-0.50887034735783188</v>
      </c>
      <c r="F49" s="50"/>
      <c r="G49" s="50"/>
      <c r="H49" s="47"/>
      <c r="I49" s="47"/>
      <c r="J49" s="40"/>
      <c r="K49" s="40"/>
      <c r="L49" s="40"/>
      <c r="M49" s="40"/>
      <c r="N49" s="40"/>
      <c r="O49" s="40"/>
      <c r="P49" s="40"/>
      <c r="Q49" s="44"/>
    </row>
    <row r="50" spans="1:17" x14ac:dyDescent="0.2">
      <c r="A50" s="7" t="s">
        <v>15</v>
      </c>
      <c r="B50" s="45">
        <f>(B11+F11+J11+N11+B24+F24+J24+N24+B37+F37+J37+N37)/12</f>
        <v>8838</v>
      </c>
      <c r="C50" s="45">
        <f t="shared" si="51"/>
        <v>4307.916666666667</v>
      </c>
      <c r="D50" s="46">
        <f t="shared" si="50"/>
        <v>-4530.083333333333</v>
      </c>
      <c r="E50" s="47">
        <f t="shared" si="52"/>
        <v>-0.51256883156068489</v>
      </c>
      <c r="F50" s="48"/>
      <c r="G50" s="48"/>
      <c r="H50" s="6"/>
      <c r="I50" s="40"/>
      <c r="J50" s="40"/>
      <c r="K50" s="40"/>
      <c r="L50" s="40"/>
      <c r="M50" s="40"/>
      <c r="N50" s="40"/>
      <c r="O50" s="40"/>
      <c r="P50" s="40"/>
      <c r="Q50" s="44"/>
    </row>
    <row r="51" spans="1:17" x14ac:dyDescent="0.2">
      <c r="A51" s="7" t="s">
        <v>16</v>
      </c>
      <c r="B51" s="45">
        <f>(B12+F12+J12+N12+B25+F25+J25+N25+B38+F38+J38+N38)/12</f>
        <v>5831.333333333333</v>
      </c>
      <c r="C51" s="45">
        <f t="shared" si="51"/>
        <v>8475.75</v>
      </c>
      <c r="D51" s="46">
        <f t="shared" si="50"/>
        <v>2644.416666666667</v>
      </c>
      <c r="E51" s="47">
        <f t="shared" si="52"/>
        <v>0.45348405167486</v>
      </c>
      <c r="F51" s="50"/>
      <c r="G51" s="50"/>
      <c r="H51" s="40"/>
      <c r="I51" s="51"/>
      <c r="J51" s="40"/>
      <c r="K51" s="40"/>
      <c r="L51" s="40"/>
      <c r="M51" s="40"/>
      <c r="N51" s="40"/>
      <c r="O51" s="40"/>
      <c r="P51" s="40"/>
      <c r="Q51" s="44"/>
    </row>
    <row r="52" spans="1:17" x14ac:dyDescent="0.2">
      <c r="A52" s="49" t="s">
        <v>29</v>
      </c>
      <c r="B52" s="45">
        <f>(B13+F13+J13+N13+B26+F26+J26+N26+B39+F39+J39+N39)/12</f>
        <v>14669.333333333334</v>
      </c>
      <c r="C52" s="45">
        <f t="shared" si="51"/>
        <v>12783.666666666666</v>
      </c>
      <c r="D52" s="46">
        <f t="shared" si="50"/>
        <v>-1885.6666666666679</v>
      </c>
      <c r="E52" s="47">
        <f t="shared" si="52"/>
        <v>-0.12854481003453924</v>
      </c>
      <c r="F52" s="50"/>
      <c r="G52" s="50"/>
      <c r="H52" s="40"/>
      <c r="I52" s="51"/>
      <c r="J52" s="40"/>
      <c r="K52" s="40"/>
      <c r="L52" s="40"/>
      <c r="M52" s="40"/>
      <c r="N52" s="40"/>
      <c r="O52" s="40"/>
      <c r="P52" s="40"/>
      <c r="Q52" s="44"/>
    </row>
    <row r="53" spans="1:17" x14ac:dyDescent="0.2">
      <c r="A53" s="4"/>
      <c r="B53" s="46"/>
      <c r="C53" s="46"/>
      <c r="D53" s="46"/>
      <c r="E53" s="47" t="s">
        <v>5</v>
      </c>
      <c r="F53" s="48"/>
      <c r="G53" s="48"/>
      <c r="H53" s="40"/>
      <c r="I53" s="40"/>
      <c r="J53" s="40"/>
      <c r="K53" s="40"/>
      <c r="L53" s="40"/>
      <c r="M53" s="40"/>
      <c r="N53" s="40"/>
      <c r="O53" s="40"/>
      <c r="P53" s="40"/>
      <c r="Q53" s="44"/>
    </row>
    <row r="54" spans="1:17" x14ac:dyDescent="0.2">
      <c r="A54" s="4" t="s">
        <v>6</v>
      </c>
      <c r="B54" s="46">
        <f>(B15+F15+J15+N15+B28+F28+J28+N28+B41+F41+J41+N41)/12</f>
        <v>30171.416666666668</v>
      </c>
      <c r="C54" s="46">
        <f>(C15+G15+K15+O15+C28+G28+K28+O28+C41+G41+K41+O41)/12</f>
        <v>22877.333333333332</v>
      </c>
      <c r="D54" s="46">
        <f t="shared" si="50"/>
        <v>-7294.0833333333358</v>
      </c>
      <c r="E54" s="47">
        <f>D54/B54</f>
        <v>-0.24175475132368668</v>
      </c>
      <c r="F54" s="48"/>
      <c r="G54" s="48"/>
      <c r="H54" s="40"/>
      <c r="I54" s="40"/>
      <c r="J54" s="40"/>
      <c r="K54" s="40"/>
      <c r="L54" s="40"/>
      <c r="M54" s="40"/>
      <c r="N54" s="40"/>
      <c r="O54" s="40"/>
      <c r="P54" s="40"/>
      <c r="Q54" s="44"/>
    </row>
    <row r="55" spans="1:17" x14ac:dyDescent="0.2">
      <c r="A55" s="4"/>
      <c r="B55" s="46"/>
      <c r="C55" s="46"/>
      <c r="D55" s="46"/>
      <c r="E55" s="6"/>
      <c r="F55" s="6"/>
      <c r="G55" s="6"/>
      <c r="H55" s="40"/>
      <c r="I55" s="40"/>
      <c r="J55" s="40"/>
      <c r="K55" s="40"/>
      <c r="L55" s="40"/>
      <c r="M55" s="40"/>
      <c r="N55" s="40"/>
      <c r="O55" s="40"/>
      <c r="P55" s="40"/>
      <c r="Q55" s="44"/>
    </row>
    <row r="56" spans="1:17" x14ac:dyDescent="0.2">
      <c r="A56" s="4"/>
      <c r="B56" s="42"/>
      <c r="C56" s="42"/>
      <c r="D56" s="6"/>
      <c r="E56" s="6"/>
      <c r="F56" s="40"/>
      <c r="G56" s="52"/>
      <c r="H56" s="40"/>
      <c r="I56" s="40"/>
      <c r="J56" s="40"/>
      <c r="K56" s="40"/>
      <c r="L56" s="40"/>
      <c r="M56" s="40"/>
      <c r="N56" s="40"/>
      <c r="O56" s="40"/>
      <c r="P56" s="40"/>
      <c r="Q56" s="44"/>
    </row>
    <row r="57" spans="1:17" ht="12" thickBot="1" x14ac:dyDescent="0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2.75" customHeight="1" x14ac:dyDescent="0.2">
      <c r="A58" s="56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57"/>
    </row>
    <row r="59" spans="1:17" ht="12.75" customHeight="1" x14ac:dyDescent="0.2">
      <c r="A59" s="58"/>
      <c r="B59" s="59"/>
      <c r="C59" s="59"/>
      <c r="D59" s="59"/>
      <c r="E59" s="59"/>
      <c r="F59" s="65"/>
      <c r="G59" s="65"/>
      <c r="H59" s="59"/>
      <c r="I59" s="59"/>
      <c r="J59" s="60"/>
      <c r="K59" s="60"/>
      <c r="L59" s="60"/>
      <c r="M59" s="60"/>
      <c r="N59" s="1"/>
      <c r="O59" s="1"/>
      <c r="P59" s="56"/>
      <c r="Q59" s="56"/>
    </row>
    <row r="60" spans="1:17" ht="12.75" customHeight="1" x14ac:dyDescent="0.2">
      <c r="A60" s="61"/>
      <c r="B60" s="58"/>
      <c r="C60" s="58"/>
      <c r="D60" s="58"/>
      <c r="E60" s="58"/>
      <c r="F60" s="58"/>
      <c r="G60" s="58"/>
      <c r="H60" s="58"/>
      <c r="I60" s="58"/>
      <c r="J60" s="61"/>
      <c r="K60" s="61"/>
      <c r="L60" s="61"/>
      <c r="M60" s="61"/>
      <c r="N60" s="61"/>
      <c r="O60" s="61"/>
      <c r="P60" s="61"/>
      <c r="Q60" s="61"/>
    </row>
    <row r="61" spans="1:17" ht="12.75" customHeight="1" x14ac:dyDescent="0.2">
      <c r="A61" s="61"/>
      <c r="B61" s="59"/>
      <c r="C61" s="59"/>
      <c r="D61" s="59"/>
      <c r="E61" s="59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2"/>
    </row>
    <row r="62" spans="1:17" x14ac:dyDescent="0.2">
      <c r="A62" s="61"/>
      <c r="B62" s="59"/>
      <c r="C62" s="59"/>
      <c r="D62" s="59"/>
      <c r="E62" s="59"/>
      <c r="F62" s="65"/>
      <c r="G62" s="65"/>
      <c r="H62" s="59"/>
      <c r="I62" s="59"/>
      <c r="J62" s="59"/>
      <c r="K62" s="66"/>
      <c r="L62" s="66"/>
      <c r="M62" s="66"/>
      <c r="N62" s="66"/>
      <c r="O62" s="62"/>
      <c r="P62" s="61"/>
      <c r="Q62" s="63"/>
    </row>
    <row r="63" spans="1:17" x14ac:dyDescent="0.2">
      <c r="A63" s="61"/>
      <c r="B63" s="64"/>
      <c r="C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7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</sheetData>
  <mergeCells count="16">
    <mergeCell ref="B6:E6"/>
    <mergeCell ref="J6:M6"/>
    <mergeCell ref="N6:Q6"/>
    <mergeCell ref="B19:E19"/>
    <mergeCell ref="F19:I19"/>
    <mergeCell ref="J19:M19"/>
    <mergeCell ref="N19:Q19"/>
    <mergeCell ref="F62:G62"/>
    <mergeCell ref="K62:N62"/>
    <mergeCell ref="B32:E32"/>
    <mergeCell ref="F32:I32"/>
    <mergeCell ref="J32:M32"/>
    <mergeCell ref="N32:Q32"/>
    <mergeCell ref="B45:E45"/>
    <mergeCell ref="F59:G59"/>
    <mergeCell ref="B58:P58"/>
  </mergeCells>
  <phoneticPr fontId="0" type="noConversion"/>
  <pageMargins left="0" right="0.27" top="0.35433070866141736" bottom="0" header="0.5118110236220472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2022-01-20T08:14:18Z</cp:lastPrinted>
  <dcterms:created xsi:type="dcterms:W3CDTF">2003-02-21T10:33:44Z</dcterms:created>
  <dcterms:modified xsi:type="dcterms:W3CDTF">2022-01-20T08:14:22Z</dcterms:modified>
</cp:coreProperties>
</file>